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8" i="1" l="1"/>
  <c r="C96" i="1"/>
  <c r="C72" i="1"/>
  <c r="H30" i="1"/>
  <c r="H51" i="1"/>
  <c r="H26" i="1" l="1"/>
  <c r="H25" i="1" l="1"/>
  <c r="H34" i="1"/>
  <c r="H62" i="1"/>
  <c r="H38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<sst xmlns="http://schemas.openxmlformats.org/spreadsheetml/2006/main" count="121" uniqueCount="78">
  <si>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</si>
  <si>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</si>
  <si>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</si>
  <si>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</si>
  <si>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</si>
  <si>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</si>
  <si>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</si>
  <si>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</si>
  <si>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</si>
  <si>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</si>
  <si>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</si>
  <si>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</si>
  <si>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</si>
  <si>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</si>
  <si>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</si>
  <si>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</si>
  <si>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</si>
  <si>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</si>
  <si>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</si>
  <si>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</si>
  <si>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</si>
  <si>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</si>
  <si>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</si>
  <si>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</si>
  <si>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</si>
  <si>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</si>
  <si>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</si>
  <si>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</si>
  <si>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</si>
  <si>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</si>
  <si>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</si>
  <si>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</si>
  <si>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20.02.2026 </t>
  </si>
  <si>
    <t>Primljena i neutrošena participacija od 20.02.2026</t>
  </si>
  <si>
    <t>NIS a.d. Novi Sad</t>
  </si>
  <si>
    <t>REMONDIS Medison</t>
  </si>
  <si>
    <t>Tip Top perionica</t>
  </si>
  <si>
    <t>Infolab doo</t>
  </si>
  <si>
    <t>MG DOO NOVI SAD</t>
  </si>
  <si>
    <t>Papirdol d.o.o.</t>
  </si>
  <si>
    <t>Inst.za med.rada Dr.Dragomir Karajović</t>
  </si>
  <si>
    <t>Lavija</t>
  </si>
  <si>
    <t>Dunav osiguranje</t>
  </si>
  <si>
    <t>MOBIDENT JOSIP KOSKA</t>
  </si>
  <si>
    <t>Stomatološki fakultet</t>
  </si>
  <si>
    <t>Messer- Tehnogas</t>
  </si>
  <si>
    <t>9006413915</t>
  </si>
  <si>
    <t>9006418948</t>
  </si>
  <si>
    <t>9006429697</t>
  </si>
  <si>
    <t>9006428363</t>
  </si>
  <si>
    <t>FU40781/2025</t>
  </si>
  <si>
    <t>86/25</t>
  </si>
  <si>
    <t>5213-2025-TU-2928</t>
  </si>
  <si>
    <t>25-301-003409</t>
  </si>
  <si>
    <t>2502912</t>
  </si>
  <si>
    <t>25-3727-3</t>
  </si>
  <si>
    <t>2502809</t>
  </si>
  <si>
    <t>1100/2025</t>
  </si>
  <si>
    <t>2502760</t>
  </si>
  <si>
    <t>2502717</t>
  </si>
  <si>
    <t>51-1147-5049225</t>
  </si>
  <si>
    <t>51-1147-5048725</t>
  </si>
  <si>
    <t>51-1147-5048625</t>
  </si>
  <si>
    <t>51-1147-5048425</t>
  </si>
  <si>
    <t>51-1147-5048525</t>
  </si>
  <si>
    <t>51-1147-5048325</t>
  </si>
  <si>
    <t>51-1147-5048925</t>
  </si>
  <si>
    <t>51-1147-5049125</t>
  </si>
  <si>
    <t>51-1147-5048825</t>
  </si>
  <si>
    <t>151/25</t>
  </si>
  <si>
    <t>Rc_294/26</t>
  </si>
  <si>
    <t>Rc_279/26</t>
  </si>
  <si>
    <t>6171739225</t>
  </si>
  <si>
    <t>UKUPNO MEDICINSKI KISEONIK</t>
  </si>
  <si>
    <t>UKUPNO ENERGENTI</t>
  </si>
  <si>
    <t>UKUPNO MATERIJALNI</t>
  </si>
  <si>
    <t xml:space="preserve">UKUPNO MAT. ZUBNO </t>
  </si>
  <si>
    <t xml:space="preserve">Dana 20.02.2026. godine Dom zdravlja Požarevac 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</si>
</sst>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1A]General"/>
    <numFmt numFmtId="165" formatCode="dd/mm/yyyy;@"/>
    <numFmt numFmtId="167" formatCode="#,##0.00;[Red]#,##0.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/>
    <xf numFmtId="0" fontId="7" fillId="0" borderId="0"/>
    <xf numFmtId="0" fontId="8" fillId="0" borderId="0"/>
  </cellStyleXfs>
  <cellXfs count="65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1" xfId="2" applyFont="1" applyFill="1" applyBorder="1" applyAlignment="1">
      <alignment horizontal="left"/>
    </xf>
    <xf numFmtId="0" fontId="7" fillId="0" borderId="1" xfId="2" applyFont="1" applyBorder="1"/>
    <xf numFmtId="0" fontId="9" fillId="0" borderId="1" xfId="3" applyFont="1" applyBorder="1"/>
    <xf numFmtId="4" fontId="7" fillId="0" borderId="1" xfId="2" applyNumberFormat="1" applyFont="1" applyFill="1" applyBorder="1" applyAlignment="1">
      <alignment horizontal="right"/>
    </xf>
    <xf numFmtId="4" fontId="10" fillId="0" borderId="1" xfId="2" applyNumberFormat="1" applyFont="1" applyFill="1" applyBorder="1" applyAlignment="1">
      <alignment horizontal="right"/>
    </xf>
    <xf numFmtId="167" fontId="11" fillId="0" borderId="1" xfId="3" applyNumberFormat="1" applyFont="1" applyBorder="1"/>
    <xf numFmtId="49" fontId="9" fillId="0" borderId="1" xfId="3" applyNumberFormat="1" applyFont="1" applyBorder="1"/>
    <xf numFmtId="167" fontId="9" fillId="0" borderId="1" xfId="3" applyNumberFormat="1" applyFont="1" applyBorder="1"/>
    <xf numFmtId="0" fontId="10" fillId="0" borderId="1" xfId="2" applyFont="1" applyBorder="1" applyAlignment="1">
      <alignment horizontal="center"/>
    </xf>
  </cellXfs>
  <cellStyles count="4">
    <cellStyle name="Excel Built-in Normal" xfId="1"/>
    <cellStyle name="Normal" xfId="0" builtinId="0"/>
    <cellStyle name="Normal 2 3" xfId="2"/>
    <cellStyle name="Normal_Sheet1" xfId="3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8"/>
  <sheetViews>
    <sheetView tabSelected="1" topLeftCell="B1" zoomScaleNormal="100" workbookViewId="0">
      <selection activeCell="G72" sqref="G7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39" t="s">
        <v>3</v>
      </c>
      <c r="C11" s="40"/>
      <c r="D11" s="40"/>
      <c r="E11" s="40"/>
      <c r="F11" s="41"/>
      <c r="G11" s="27" t="s">
        <v>4</v>
      </c>
      <c r="H11" s="27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8">
        <v>46073</v>
      </c>
      <c r="H12" s="20">
        <v>3576469.72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6" t="s">
        <v>7</v>
      </c>
      <c r="C13" s="36"/>
      <c r="D13" s="36"/>
      <c r="E13" s="36"/>
      <c r="F13" s="36"/>
      <c r="G13" s="29">
        <v>46073</v>
      </c>
      <c r="H13" s="1">
        <f>H14+H31-H39-H55</f>
        <v>1521398.0799999996</v>
      </c>
      <c r="I13" s="5"/>
      <c r="J13" s="5"/>
      <c r="K13" s="3"/>
      <c r="L13" s="3"/>
      <c r="M13" s="12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1">
        <v>46073</v>
      </c>
      <c r="H14" s="22">
        <f>SUM(H15:H30)</f>
        <v>3333967.9699999997</v>
      </c>
      <c r="I14" s="13"/>
      <c r="J14" s="5"/>
      <c r="K14" s="12"/>
      <c r="L14" s="3"/>
      <c r="M14" s="12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0"/>
      <c r="H15" s="6">
        <v>0</v>
      </c>
      <c r="I15" s="14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0"/>
      <c r="H16" s="6">
        <v>0</v>
      </c>
      <c r="I16" s="14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0"/>
      <c r="H17" s="6">
        <v>0</v>
      </c>
      <c r="I17" s="14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0"/>
      <c r="H18" s="4">
        <v>0</v>
      </c>
      <c r="I18" s="14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0"/>
      <c r="H19" s="15">
        <v>0</v>
      </c>
      <c r="I19" s="14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0"/>
      <c r="H20" s="4">
        <v>0</v>
      </c>
      <c r="I20" s="14"/>
      <c r="J20" s="5"/>
    </row>
    <row r="21" spans="2:13" x14ac:dyDescent="0.25">
      <c r="B21" s="30" t="s">
        <v>13</v>
      </c>
      <c r="C21" s="31"/>
      <c r="D21" s="31"/>
      <c r="E21" s="31"/>
      <c r="F21" s="32"/>
      <c r="G21" s="10"/>
      <c r="H21" s="4">
        <v>0</v>
      </c>
      <c r="I21" s="14"/>
      <c r="J21" s="5"/>
    </row>
    <row r="22" spans="2:13" x14ac:dyDescent="0.25">
      <c r="B22" s="30" t="s">
        <v>26</v>
      </c>
      <c r="C22" s="31"/>
      <c r="D22" s="31"/>
      <c r="E22" s="31"/>
      <c r="F22" s="32"/>
      <c r="G22" s="10"/>
      <c r="H22" s="4">
        <v>8195.2199999999993</v>
      </c>
      <c r="I22" s="14"/>
      <c r="J22" s="5"/>
    </row>
    <row r="23" spans="2:13" x14ac:dyDescent="0.25">
      <c r="B23" s="30" t="s">
        <v>14</v>
      </c>
      <c r="C23" s="31"/>
      <c r="D23" s="31"/>
      <c r="E23" s="31"/>
      <c r="F23" s="32"/>
      <c r="G23" s="10"/>
      <c r="H23" s="4">
        <v>0</v>
      </c>
      <c r="I23" s="14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0"/>
      <c r="H24" s="4">
        <v>0</v>
      </c>
      <c r="I24" s="14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0"/>
      <c r="H25" s="4">
        <f>1145270.79</f>
        <v>1145270.79</v>
      </c>
      <c r="I25" s="14"/>
      <c r="J25" s="5"/>
      <c r="K25" s="2"/>
      <c r="L25" s="16"/>
      <c r="M25" s="14"/>
    </row>
    <row r="26" spans="2:13" x14ac:dyDescent="0.25">
      <c r="B26" s="30" t="s">
        <v>16</v>
      </c>
      <c r="C26" s="31"/>
      <c r="D26" s="31"/>
      <c r="E26" s="31"/>
      <c r="F26" s="32"/>
      <c r="G26" s="10"/>
      <c r="H26" s="4">
        <f>1414432.96-1368170.76-41613.05+625.55+1518380.15-1305045.7-200000+1120381.01+142246.67-981473.09-64547.31-2264-23942+141.18-81090.39+1279270.41-1152788.49+1764088.53+84929.67-336309.38</f>
        <v>1767251.96</v>
      </c>
      <c r="J26" s="14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0"/>
      <c r="H27" s="4">
        <v>0</v>
      </c>
      <c r="I27" s="14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0"/>
      <c r="H28" s="4">
        <v>0</v>
      </c>
      <c r="I28" s="14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0"/>
      <c r="H29" s="4">
        <v>0</v>
      </c>
      <c r="I29" s="14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</f>
        <v>413250</v>
      </c>
      <c r="I30" s="14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1">
        <v>46073</v>
      </c>
      <c r="H31" s="22">
        <f>H32+H33+H34+H35+H37+H38+H36</f>
        <v>826084.19000000006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1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1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1"/>
      <c r="H34" s="4">
        <f>98390.21-69793.19+235000+23707.78+54326.4-32258.01+7999.99-7999.99+444199.99+32258.01</f>
        <v>785831.19000000006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1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1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1"/>
      <c r="H37" s="4">
        <v>0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1"/>
      <c r="H38" s="4">
        <f>9106+20282+10865</f>
        <v>40253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8">
        <v>46073</v>
      </c>
      <c r="H39" s="19">
        <f>SUM(H40:H54)</f>
        <v>2202454.08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0"/>
      <c r="H40" s="6">
        <v>0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0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0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0"/>
      <c r="H43" s="4">
        <v>0</v>
      </c>
      <c r="I43" s="5"/>
      <c r="J43" s="13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0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0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0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0"/>
      <c r="H47" s="4">
        <v>8195.2199999999993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0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0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0"/>
      <c r="H50" s="4">
        <v>1145270.79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0"/>
      <c r="H51" s="4">
        <f>119.86+1048868.21</f>
        <v>1048988.07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0"/>
      <c r="H52" s="4">
        <v>0</v>
      </c>
      <c r="I52" s="17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0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0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8">
        <v>46073</v>
      </c>
      <c r="H55" s="19">
        <f>SUM(H56:H61)</f>
        <v>436200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1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1"/>
      <c r="H57" s="4">
        <v>0</v>
      </c>
      <c r="I57" s="5"/>
      <c r="J57" s="13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1"/>
      <c r="H58" s="4">
        <v>436200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1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1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1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4">
        <v>46073</v>
      </c>
      <c r="H62" s="25">
        <f>6082460.98-7682.4+16512.4-16512.4+54996.71+625615.85+74472.33-625615.85-9175.98+53878-4193878+17354.53-17354.53</f>
        <v>2055071.6399999997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1"/>
      <c r="H63" s="1">
        <v>0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3"/>
      <c r="H64" s="26">
        <f>H14+H31-H39-H55+H62-H63</f>
        <v>3576469.7199999993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77</v>
      </c>
      <c r="C66" s="55"/>
      <c r="D66" s="55"/>
      <c r="E66" s="8"/>
      <c r="F66" s="8"/>
      <c r="G66" s="3"/>
      <c r="H66" s="7"/>
      <c r="I66" s="5"/>
      <c r="J66" s="5"/>
      <c r="K66" s="2"/>
    </row>
    <row r="68" spans="2:11" x14ac:dyDescent="0.25">
      <c r="B68" s="56" t="s">
        <v>34</v>
      </c>
      <c r="C68" s="59">
        <v>574503.66</v>
      </c>
      <c r="D68" s="56" t="s">
        <v>46</v>
      </c>
    </row>
    <row r="69" spans="2:11" x14ac:dyDescent="0.25">
      <c r="B69" s="56" t="s">
        <v>34</v>
      </c>
      <c r="C69" s="59">
        <v>40461.449999999997</v>
      </c>
      <c r="D69" s="56" t="s">
        <v>47</v>
      </c>
    </row>
    <row r="70" spans="2:11" x14ac:dyDescent="0.25">
      <c r="B70" s="56" t="s">
        <v>34</v>
      </c>
      <c r="C70" s="59">
        <v>20868.46</v>
      </c>
      <c r="D70" s="56" t="s">
        <v>48</v>
      </c>
    </row>
    <row r="71" spans="2:11" x14ac:dyDescent="0.25">
      <c r="B71" s="56" t="s">
        <v>34</v>
      </c>
      <c r="C71" s="59">
        <v>509437.22</v>
      </c>
      <c r="D71" s="56" t="s">
        <v>49</v>
      </c>
    </row>
    <row r="72" spans="2:11" x14ac:dyDescent="0.25">
      <c r="B72" s="64" t="s">
        <v>74</v>
      </c>
      <c r="C72" s="60">
        <f>SUM(C68:C71)</f>
        <v>1145270.79</v>
      </c>
      <c r="D72" s="57"/>
    </row>
    <row r="73" spans="2:11" x14ac:dyDescent="0.25">
      <c r="B73" s="56" t="s">
        <v>35</v>
      </c>
      <c r="C73" s="59">
        <v>179088</v>
      </c>
      <c r="D73" s="56" t="s">
        <v>50</v>
      </c>
    </row>
    <row r="74" spans="2:11" x14ac:dyDescent="0.25">
      <c r="B74" s="56" t="s">
        <v>36</v>
      </c>
      <c r="C74" s="59">
        <v>51312</v>
      </c>
      <c r="D74" s="56" t="s">
        <v>51</v>
      </c>
    </row>
    <row r="75" spans="2:11" x14ac:dyDescent="0.25">
      <c r="B75" s="56" t="s">
        <v>37</v>
      </c>
      <c r="C75" s="59">
        <v>228000</v>
      </c>
      <c r="D75" s="56" t="s">
        <v>52</v>
      </c>
    </row>
    <row r="76" spans="2:11" x14ac:dyDescent="0.25">
      <c r="B76" s="56" t="s">
        <v>38</v>
      </c>
      <c r="C76" s="59">
        <v>98280</v>
      </c>
      <c r="D76" s="56" t="s">
        <v>53</v>
      </c>
    </row>
    <row r="77" spans="2:11" x14ac:dyDescent="0.25">
      <c r="B77" s="56" t="s">
        <v>39</v>
      </c>
      <c r="C77" s="59">
        <v>120</v>
      </c>
      <c r="D77" s="56" t="s">
        <v>54</v>
      </c>
    </row>
    <row r="78" spans="2:11" x14ac:dyDescent="0.25">
      <c r="B78" s="56" t="s">
        <v>40</v>
      </c>
      <c r="C78" s="59">
        <v>31660</v>
      </c>
      <c r="D78" s="56" t="s">
        <v>55</v>
      </c>
    </row>
    <row r="79" spans="2:11" x14ac:dyDescent="0.25">
      <c r="B79" s="56" t="s">
        <v>39</v>
      </c>
      <c r="C79" s="59">
        <v>22800</v>
      </c>
      <c r="D79" s="56" t="s">
        <v>56</v>
      </c>
    </row>
    <row r="80" spans="2:11" x14ac:dyDescent="0.25">
      <c r="B80" s="56" t="s">
        <v>41</v>
      </c>
      <c r="C80" s="59">
        <v>92052.6</v>
      </c>
      <c r="D80" s="56" t="s">
        <v>57</v>
      </c>
    </row>
    <row r="81" spans="2:4" x14ac:dyDescent="0.25">
      <c r="B81" s="56" t="s">
        <v>39</v>
      </c>
      <c r="C81" s="59">
        <v>68856</v>
      </c>
      <c r="D81" s="56" t="s">
        <v>58</v>
      </c>
    </row>
    <row r="82" spans="2:4" x14ac:dyDescent="0.25">
      <c r="B82" s="56" t="s">
        <v>39</v>
      </c>
      <c r="C82" s="59">
        <v>166440</v>
      </c>
      <c r="D82" s="56" t="s">
        <v>59</v>
      </c>
    </row>
    <row r="83" spans="2:4" x14ac:dyDescent="0.25">
      <c r="B83" s="56" t="s">
        <v>42</v>
      </c>
      <c r="C83" s="59">
        <v>25883.58</v>
      </c>
      <c r="D83" s="56" t="s">
        <v>60</v>
      </c>
    </row>
    <row r="84" spans="2:4" x14ac:dyDescent="0.25">
      <c r="B84" s="56" t="s">
        <v>42</v>
      </c>
      <c r="C84" s="59">
        <v>4409.22</v>
      </c>
      <c r="D84" s="56" t="s">
        <v>61</v>
      </c>
    </row>
    <row r="85" spans="2:4" x14ac:dyDescent="0.25">
      <c r="B85" s="56" t="s">
        <v>42</v>
      </c>
      <c r="C85" s="59">
        <v>4189.58</v>
      </c>
      <c r="D85" s="56" t="s">
        <v>62</v>
      </c>
    </row>
    <row r="86" spans="2:4" x14ac:dyDescent="0.25">
      <c r="B86" s="56" t="s">
        <v>42</v>
      </c>
      <c r="C86" s="59">
        <v>30202.67</v>
      </c>
      <c r="D86" s="56" t="s">
        <v>63</v>
      </c>
    </row>
    <row r="87" spans="2:4" x14ac:dyDescent="0.25">
      <c r="B87" s="56" t="s">
        <v>42</v>
      </c>
      <c r="C87" s="59">
        <v>528.46</v>
      </c>
      <c r="D87" s="56" t="s">
        <v>64</v>
      </c>
    </row>
    <row r="88" spans="2:4" x14ac:dyDescent="0.25">
      <c r="B88" s="56" t="s">
        <v>42</v>
      </c>
      <c r="C88" s="59">
        <v>7897.8</v>
      </c>
      <c r="D88" s="56" t="s">
        <v>65</v>
      </c>
    </row>
    <row r="89" spans="2:4" x14ac:dyDescent="0.25">
      <c r="B89" s="56" t="s">
        <v>42</v>
      </c>
      <c r="C89" s="59">
        <v>16364.28</v>
      </c>
      <c r="D89" s="56" t="s">
        <v>66</v>
      </c>
    </row>
    <row r="90" spans="2:4" x14ac:dyDescent="0.25">
      <c r="B90" s="56" t="s">
        <v>42</v>
      </c>
      <c r="C90" s="59">
        <v>3804.64</v>
      </c>
      <c r="D90" s="56" t="s">
        <v>67</v>
      </c>
    </row>
    <row r="91" spans="2:4" x14ac:dyDescent="0.25">
      <c r="B91" s="56" t="s">
        <v>42</v>
      </c>
      <c r="C91" s="59">
        <v>16979.38</v>
      </c>
      <c r="D91" s="56" t="s">
        <v>68</v>
      </c>
    </row>
    <row r="92" spans="2:4" x14ac:dyDescent="0.25">
      <c r="B92" s="64" t="s">
        <v>75</v>
      </c>
      <c r="C92" s="60">
        <v>1048868.21</v>
      </c>
      <c r="D92" s="57"/>
    </row>
    <row r="93" spans="2:4" x14ac:dyDescent="0.25">
      <c r="B93" s="56" t="s">
        <v>43</v>
      </c>
      <c r="C93" s="59">
        <v>16200</v>
      </c>
      <c r="D93" s="56" t="s">
        <v>69</v>
      </c>
    </row>
    <row r="94" spans="2:4" x14ac:dyDescent="0.25">
      <c r="B94" s="56" t="s">
        <v>44</v>
      </c>
      <c r="C94" s="59">
        <v>300000</v>
      </c>
      <c r="D94" s="56" t="s">
        <v>70</v>
      </c>
    </row>
    <row r="95" spans="2:4" x14ac:dyDescent="0.25">
      <c r="B95" s="56" t="s">
        <v>44</v>
      </c>
      <c r="C95" s="59">
        <v>120000</v>
      </c>
      <c r="D95" s="56" t="s">
        <v>71</v>
      </c>
    </row>
    <row r="96" spans="2:4" x14ac:dyDescent="0.25">
      <c r="B96" s="64" t="s">
        <v>76</v>
      </c>
      <c r="C96" s="61">
        <f>SUM(C93:C95)</f>
        <v>436200</v>
      </c>
      <c r="D96" s="62"/>
    </row>
    <row r="97" spans="2:4" x14ac:dyDescent="0.25">
      <c r="B97" s="58" t="s">
        <v>45</v>
      </c>
      <c r="C97" s="63">
        <v>8195.2199999999993</v>
      </c>
      <c r="D97" s="62" t="s">
        <v>72</v>
      </c>
    </row>
    <row r="98" spans="2:4" x14ac:dyDescent="0.25">
      <c r="B98" s="64" t="s">
        <v>73</v>
      </c>
      <c r="C98" s="61">
        <f>SUM(C97)</f>
        <v>8195.2199999999993</v>
      </c>
      <c r="D98" s="6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2026-02-23T09:54:59Z</dcterms:modified>
  <cp:category/>
  <cp:contentStatus/>
</cp:coreProperties>
</file>